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0" windowWidth="15180" windowHeight="8415" activeTab="1"/>
  </bookViews>
  <sheets>
    <sheet name="Список лифтов 1" sheetId="1" r:id="rId1"/>
    <sheet name="смета Сбор 1" sheetId="2" r:id="rId2"/>
  </sheets>
  <definedNames>
    <definedName name="_xlfn.BAHTTEXT" hidden="1">#NAME?</definedName>
    <definedName name="NameCount">'Список лифтов 1'!#REF!</definedName>
    <definedName name="NameCountАдрес">'Список лифтов 1'!#REF!</definedName>
    <definedName name="NameList">'Список лифтов 1'!#REF!</definedName>
    <definedName name="NameListАдрес">'Список лифтов 1'!#REF!</definedName>
    <definedName name="Адрес">OFFSET('Список лифтов 1'!#REF!,0,0,COUNTA('Список лифтов 1'!$X:$X),1)</definedName>
    <definedName name="_xlnm.Print_Area" localSheetId="1">'смета Сбор 1'!$A$1:$J$29</definedName>
    <definedName name="_xlnm.Print_Area" localSheetId="0">'Список лифтов 1'!$A$1:$K$21</definedName>
  </definedNames>
  <calcPr fullCalcOnLoad="1"/>
</workbook>
</file>

<file path=xl/sharedStrings.xml><?xml version="1.0" encoding="utf-8"?>
<sst xmlns="http://schemas.openxmlformats.org/spreadsheetml/2006/main" count="88" uniqueCount="71">
  <si>
    <t>УТВЕРЖДАЮ</t>
  </si>
  <si>
    <t>СОГЛАСОВАНО</t>
  </si>
  <si>
    <t xml:space="preserve">"___" ____________ </t>
  </si>
  <si>
    <t>С М Е Т А</t>
  </si>
  <si>
    <t>Стоимости обслуживания пассажирских лифтов</t>
  </si>
  <si>
    <t>Раздел</t>
  </si>
  <si>
    <t xml:space="preserve">Работа </t>
  </si>
  <si>
    <t>кол остан</t>
  </si>
  <si>
    <t>Обоснование стоимости</t>
  </si>
  <si>
    <t>Ед. изм.</t>
  </si>
  <si>
    <t>Кол-во</t>
  </si>
  <si>
    <t>разница остановок (п.3)-9</t>
  </si>
  <si>
    <t>всего (п3)*(п8)</t>
  </si>
  <si>
    <t>руб.</t>
  </si>
  <si>
    <t xml:space="preserve">Список лифтов, </t>
  </si>
  <si>
    <t>переданных ЗАКАЗЧИКОМ и принятых ПОДРЯДЧИКОМ</t>
  </si>
  <si>
    <t>на техническое обслуживание и ремонт</t>
  </si>
  <si>
    <t>№п/п</t>
  </si>
  <si>
    <t>Адрес лифта</t>
  </si>
  <si>
    <t>заводской №</t>
  </si>
  <si>
    <t>Рег. №</t>
  </si>
  <si>
    <t>Тип лифта</t>
  </si>
  <si>
    <t>Кол.ост.</t>
  </si>
  <si>
    <t>Г/П, кг</t>
  </si>
  <si>
    <t>Ск. м/с</t>
  </si>
  <si>
    <t>Станция Управления</t>
  </si>
  <si>
    <t>Год ввода в эксплуатацию</t>
  </si>
  <si>
    <t xml:space="preserve"> Освидетельствованние</t>
  </si>
  <si>
    <t xml:space="preserve">          ЗАКАЗЧИК</t>
  </si>
  <si>
    <t>ПОДРЯДЧИК</t>
  </si>
  <si>
    <t xml:space="preserve">      Генеральный директор</t>
  </si>
  <si>
    <t>итого:</t>
  </si>
  <si>
    <t xml:space="preserve"> НДС 18%</t>
  </si>
  <si>
    <t xml:space="preserve">Стоимость </t>
  </si>
  <si>
    <t xml:space="preserve"> Всего по смете:                                       </t>
  </si>
  <si>
    <t>В том числе НДС 18%:</t>
  </si>
  <si>
    <t xml:space="preserve"> Генеральный директор</t>
  </si>
  <si>
    <t>по адресу</t>
  </si>
  <si>
    <t xml:space="preserve">              установленных в жилых зданиях </t>
  </si>
  <si>
    <t xml:space="preserve">        (за месяц в руб.):</t>
  </si>
  <si>
    <t>Стоимость работ по адресу:</t>
  </si>
  <si>
    <t>1.</t>
  </si>
  <si>
    <t>за единицу (Кб*(п7)+1)*СБ*%</t>
  </si>
  <si>
    <t xml:space="preserve">Расп. Правит. СПб №27-р от 29.04.2015 г. </t>
  </si>
  <si>
    <t>«____»_____________ 2016г.</t>
  </si>
  <si>
    <t>ООО "СПБ ПМ"</t>
  </si>
  <si>
    <t xml:space="preserve">          ООО "СПБ ПМ"</t>
  </si>
  <si>
    <t>_______________ М.А.Ансон</t>
  </si>
  <si>
    <t xml:space="preserve">«___» _____________ 2016г. </t>
  </si>
  <si>
    <t>______________ М.А.Ансон</t>
  </si>
  <si>
    <t>2016г.</t>
  </si>
  <si>
    <t xml:space="preserve">"___" ______________ 2016г. </t>
  </si>
  <si>
    <t>Базовая стоимость:     = 3512,52</t>
  </si>
  <si>
    <t>К базовый:    = 0,031</t>
  </si>
  <si>
    <t>шт</t>
  </si>
  <si>
    <t>Пасс.</t>
  </si>
  <si>
    <t>Генеральный директор</t>
  </si>
  <si>
    <t>ООО "Нева Строй"</t>
  </si>
  <si>
    <t>_________________ М.В.Конева</t>
  </si>
  <si>
    <t>г.Санкт-Петербург, Морская наб., д.31</t>
  </si>
  <si>
    <t>ТО ЛП 13 – 500</t>
  </si>
  <si>
    <t>ТО ЛП 17 – 500</t>
  </si>
  <si>
    <t>Снижение:      = 13%</t>
  </si>
  <si>
    <t>Двадцать тысяч девятьсот восемьдесят семь рублей 86 копеек</t>
  </si>
  <si>
    <t>033650</t>
  </si>
  <si>
    <t>033651</t>
  </si>
  <si>
    <t>033652</t>
  </si>
  <si>
    <t>033653</t>
  </si>
  <si>
    <t>033654</t>
  </si>
  <si>
    <t>033655</t>
  </si>
  <si>
    <t>________________ М.В.Конева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</si>
</sst>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0"/>
    <numFmt numFmtId="182" formatCode="#,##0.00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19]mmmm\ yyyy;@"/>
    <numFmt numFmtId="188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top" wrapText="1"/>
      <protection hidden="1"/>
    </xf>
    <xf numFmtId="0" fontId="4" fillId="33" borderId="13" xfId="0" applyFont="1" applyFill="1" applyBorder="1" applyAlignment="1" applyProtection="1">
      <alignment horizontal="center" vertical="top" wrapText="1"/>
      <protection hidden="1"/>
    </xf>
    <xf numFmtId="0" fontId="4" fillId="33" borderId="12" xfId="0" applyFont="1" applyFill="1" applyBorder="1" applyAlignment="1" applyProtection="1">
      <alignment vertical="top" wrapText="1"/>
      <protection hidden="1"/>
    </xf>
    <xf numFmtId="0" fontId="4" fillId="33" borderId="14" xfId="0" applyFont="1" applyFill="1" applyBorder="1" applyAlignment="1" applyProtection="1">
      <alignment horizontal="left" vertical="center" wrapText="1"/>
      <protection hidden="1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180" fontId="4" fillId="33" borderId="14" xfId="0" applyNumberFormat="1" applyFont="1" applyFill="1" applyBorder="1" applyAlignment="1" applyProtection="1">
      <alignment horizontal="center" vertical="center" wrapText="1"/>
      <protection hidden="1"/>
    </xf>
    <xf numFmtId="180" fontId="4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180" fontId="4" fillId="33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right" vertical="center"/>
      <protection hidden="1"/>
    </xf>
    <xf numFmtId="180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8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33" borderId="18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33" borderId="19" xfId="0" applyFont="1" applyFill="1" applyBorder="1" applyAlignment="1" applyProtection="1">
      <alignment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top" wrapText="1"/>
      <protection hidden="1"/>
    </xf>
    <xf numFmtId="0" fontId="4" fillId="33" borderId="22" xfId="0" applyFont="1" applyFill="1" applyBorder="1" applyAlignment="1" applyProtection="1">
      <alignment horizontal="center" vertical="top" wrapText="1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top" wrapText="1"/>
      <protection hidden="1"/>
    </xf>
    <xf numFmtId="0" fontId="4" fillId="0" borderId="24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textRotation="90" wrapText="1"/>
      <protection hidden="1"/>
    </xf>
    <xf numFmtId="187" fontId="4" fillId="0" borderId="12" xfId="0" applyNumberFormat="1" applyFont="1" applyFill="1" applyBorder="1" applyAlignment="1" applyProtection="1">
      <alignment horizontal="center" textRotation="90" wrapText="1"/>
      <protection hidden="1"/>
    </xf>
    <xf numFmtId="0" fontId="7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180" fontId="4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Alignment="1" applyProtection="1">
      <alignment horizontal="left" vertical="center"/>
      <protection hidden="1"/>
    </xf>
    <xf numFmtId="0" fontId="4" fillId="34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4" fillId="33" borderId="26" xfId="0" applyFont="1" applyFill="1" applyBorder="1" applyAlignment="1" applyProtection="1">
      <alignment horizontal="center" vertical="center" textRotation="90"/>
      <protection hidden="1"/>
    </xf>
    <xf numFmtId="0" fontId="4" fillId="33" borderId="27" xfId="0" applyFont="1" applyFill="1" applyBorder="1" applyAlignment="1" applyProtection="1">
      <alignment horizontal="center" vertical="center" textRotation="90"/>
      <protection hidden="1"/>
    </xf>
    <xf numFmtId="0" fontId="4" fillId="33" borderId="12" xfId="0" applyFont="1" applyFill="1" applyBorder="1" applyAlignment="1" applyProtection="1">
      <alignment horizontal="center" vertical="top" wrapText="1"/>
      <protection hidden="1"/>
    </xf>
    <xf numFmtId="0" fontId="4" fillId="33" borderId="14" xfId="0" applyFont="1" applyFill="1" applyBorder="1" applyAlignment="1" applyProtection="1">
      <alignment horizontal="center" vertical="top" wrapText="1"/>
      <protection hidden="1"/>
    </xf>
    <xf numFmtId="0" fontId="4" fillId="33" borderId="13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1"/>
  <sheetViews>
    <sheetView view="pageLayout" zoomScaleSheetLayoutView="100" workbookViewId="0" topLeftCell="A4">
      <selection activeCell="J2" sqref="J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9.8515625" style="0" customWidth="1"/>
    <col min="5" max="5" width="6.00390625" style="0" customWidth="1"/>
    <col min="6" max="6" width="7.7109375" style="0" customWidth="1"/>
    <col min="10" max="10" width="11.7109375" style="0" customWidth="1"/>
    <col min="13" max="13" width="14.00390625" style="0" customWidth="1"/>
    <col min="14" max="14" width="10.00390625" style="0" customWidth="1"/>
    <col min="15" max="15" width="11.140625" style="0" customWidth="1"/>
    <col min="16" max="16" width="13.57421875" style="0" customWidth="1"/>
    <col min="18" max="18" width="11.28125" style="0" customWidth="1"/>
    <col min="19" max="19" width="13.57421875" style="0" customWidth="1"/>
    <col min="21" max="21" width="11.7109375" style="0" customWidth="1"/>
    <col min="22" max="22" width="27.421875" style="0" customWidth="1"/>
    <col min="24" max="24" width="27.57421875" style="0" customWidth="1"/>
  </cols>
  <sheetData>
    <row r="1" spans="1:11" ht="15">
      <c r="A1" s="1"/>
      <c r="B1" s="1"/>
      <c r="C1" s="1"/>
      <c r="D1" s="1"/>
      <c r="E1" s="7" t="s">
        <v>14</v>
      </c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2" t="s">
        <v>15</v>
      </c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2" t="s">
        <v>16</v>
      </c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5.25" customHeight="1">
      <c r="A5" s="60" t="s">
        <v>17</v>
      </c>
      <c r="B5" s="61" t="s">
        <v>18</v>
      </c>
      <c r="C5" s="61" t="s">
        <v>19</v>
      </c>
      <c r="D5" s="62" t="s">
        <v>20</v>
      </c>
      <c r="E5" s="60" t="s">
        <v>21</v>
      </c>
      <c r="F5" s="60" t="s">
        <v>22</v>
      </c>
      <c r="G5" s="61" t="s">
        <v>23</v>
      </c>
      <c r="H5" s="61" t="s">
        <v>24</v>
      </c>
      <c r="I5" s="63" t="s">
        <v>25</v>
      </c>
      <c r="J5" s="64" t="s">
        <v>26</v>
      </c>
      <c r="K5" s="60" t="s">
        <v>27</v>
      </c>
    </row>
    <row r="6" spans="1:11" ht="30">
      <c r="A6" s="57">
        <f>IF(LEN(B6)=0,"",COUNTA($B$6:B6))</f>
        <v>1</v>
      </c>
      <c r="B6" s="55" t="s">
        <v>59</v>
      </c>
      <c r="C6" s="56"/>
      <c r="D6" s="58" t="s">
        <v>64</v>
      </c>
      <c r="E6" s="57" t="s">
        <v>55</v>
      </c>
      <c r="F6" s="56"/>
      <c r="G6" s="57"/>
      <c r="H6" s="58"/>
      <c r="I6" s="57"/>
      <c r="J6" s="57"/>
      <c r="K6" s="57"/>
    </row>
    <row r="7" spans="1:11" ht="30">
      <c r="A7" s="57">
        <f>IF(LEN(B7)=0,"",COUNTA($B$6:B7))</f>
        <v>2</v>
      </c>
      <c r="B7" s="55" t="s">
        <v>59</v>
      </c>
      <c r="C7" s="56"/>
      <c r="D7" s="58" t="s">
        <v>65</v>
      </c>
      <c r="E7" s="57" t="s">
        <v>55</v>
      </c>
      <c r="F7" s="56"/>
      <c r="G7" s="57"/>
      <c r="H7" s="58"/>
      <c r="I7" s="57"/>
      <c r="J7" s="57"/>
      <c r="K7" s="57"/>
    </row>
    <row r="8" spans="1:11" ht="30">
      <c r="A8" s="57">
        <f>IF(LEN(B8)=0,"",COUNTA($B$6:B8))</f>
        <v>3</v>
      </c>
      <c r="B8" s="55" t="s">
        <v>59</v>
      </c>
      <c r="C8" s="56"/>
      <c r="D8" s="58" t="s">
        <v>66</v>
      </c>
      <c r="E8" s="57" t="s">
        <v>55</v>
      </c>
      <c r="F8" s="56"/>
      <c r="G8" s="57"/>
      <c r="H8" s="58"/>
      <c r="I8" s="57"/>
      <c r="J8" s="57"/>
      <c r="K8" s="57"/>
    </row>
    <row r="9" spans="1:11" ht="30">
      <c r="A9" s="57">
        <f>IF(LEN(B9)=0,"",COUNTA($B$6:B9))</f>
        <v>4</v>
      </c>
      <c r="B9" s="55" t="s">
        <v>59</v>
      </c>
      <c r="C9" s="56"/>
      <c r="D9" s="58" t="s">
        <v>67</v>
      </c>
      <c r="E9" s="57" t="s">
        <v>55</v>
      </c>
      <c r="F9" s="56"/>
      <c r="G9" s="57"/>
      <c r="H9" s="58"/>
      <c r="I9" s="57"/>
      <c r="J9" s="57"/>
      <c r="K9" s="57"/>
    </row>
    <row r="10" spans="1:11" ht="30">
      <c r="A10" s="57">
        <v>5</v>
      </c>
      <c r="B10" s="55" t="s">
        <v>59</v>
      </c>
      <c r="C10" s="56"/>
      <c r="D10" s="58" t="s">
        <v>68</v>
      </c>
      <c r="E10" s="57" t="s">
        <v>55</v>
      </c>
      <c r="F10" s="56"/>
      <c r="G10" s="57"/>
      <c r="H10" s="58"/>
      <c r="I10" s="57"/>
      <c r="J10" s="57"/>
      <c r="K10" s="57"/>
    </row>
    <row r="11" spans="1:11" ht="30">
      <c r="A11" s="57">
        <f>IF(LEN(B11)=0,"",COUNTA($B$6:B11))</f>
        <v>6</v>
      </c>
      <c r="B11" s="55" t="s">
        <v>59</v>
      </c>
      <c r="C11" s="56"/>
      <c r="D11" s="58" t="s">
        <v>69</v>
      </c>
      <c r="E11" s="57" t="s">
        <v>55</v>
      </c>
      <c r="F11" s="56"/>
      <c r="G11" s="57"/>
      <c r="H11" s="58"/>
      <c r="I11" s="57"/>
      <c r="J11" s="57"/>
      <c r="K11" s="57"/>
    </row>
    <row r="12" spans="1:11" ht="15">
      <c r="A12" s="1"/>
      <c r="B12" s="1"/>
      <c r="C12" s="59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71" t="s">
        <v>28</v>
      </c>
      <c r="C13" s="71"/>
      <c r="D13" s="1"/>
      <c r="E13" s="1"/>
      <c r="F13" s="1"/>
      <c r="G13" s="1"/>
      <c r="H13" s="71" t="s">
        <v>29</v>
      </c>
      <c r="I13" s="71"/>
      <c r="J13" s="71"/>
      <c r="K13" s="1"/>
    </row>
    <row r="14" spans="1:11" ht="15">
      <c r="A14" s="1"/>
      <c r="B14" s="74" t="s">
        <v>56</v>
      </c>
      <c r="C14" s="74"/>
      <c r="D14" s="1"/>
      <c r="E14" s="1"/>
      <c r="F14" s="1"/>
      <c r="G14" s="1"/>
      <c r="H14" s="1" t="s">
        <v>30</v>
      </c>
      <c r="I14" s="1"/>
      <c r="J14" s="1"/>
      <c r="K14" s="1"/>
    </row>
    <row r="15" spans="1:11" ht="15">
      <c r="A15" s="1"/>
      <c r="B15" s="74" t="s">
        <v>57</v>
      </c>
      <c r="C15" s="74"/>
      <c r="D15" s="1"/>
      <c r="E15" s="1"/>
      <c r="F15" s="1"/>
      <c r="G15" s="1"/>
      <c r="H15" s="1" t="s">
        <v>46</v>
      </c>
      <c r="I15" s="1"/>
      <c r="J15" s="1"/>
      <c r="K15" s="1"/>
    </row>
    <row r="16" spans="1:11" ht="15">
      <c r="A16" s="1"/>
      <c r="B16" s="6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73" t="s">
        <v>70</v>
      </c>
      <c r="C17" s="73"/>
      <c r="D17" s="1"/>
      <c r="E17" s="1"/>
      <c r="F17" s="1"/>
      <c r="G17" s="1"/>
      <c r="H17" s="72" t="s">
        <v>47</v>
      </c>
      <c r="I17" s="72"/>
      <c r="J17" s="72"/>
      <c r="K17" s="1"/>
    </row>
    <row r="18" spans="1:11" ht="15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72" t="s">
        <v>44</v>
      </c>
      <c r="C19" s="72"/>
      <c r="D19" s="1"/>
      <c r="E19" s="1"/>
      <c r="F19" s="1"/>
      <c r="G19" s="1"/>
      <c r="H19" s="72" t="s">
        <v>48</v>
      </c>
      <c r="I19" s="72"/>
      <c r="J19" s="72"/>
      <c r="K19" s="1"/>
    </row>
    <row r="20" spans="1:11" ht="15">
      <c r="A20" s="1"/>
      <c r="B20" s="8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6"/>
      <c r="C21" s="1"/>
      <c r="D21" s="1"/>
      <c r="E21" s="1"/>
      <c r="F21" s="1"/>
      <c r="G21" s="1"/>
      <c r="H21" s="1"/>
      <c r="I21" s="1"/>
      <c r="J21" s="1"/>
      <c r="K21" s="1"/>
    </row>
  </sheetData>
  <sheetProtection/>
  <mergeCells count="8">
    <mergeCell ref="B13:C13"/>
    <mergeCell ref="H17:J17"/>
    <mergeCell ref="H19:J19"/>
    <mergeCell ref="H13:J13"/>
    <mergeCell ref="B19:C19"/>
    <mergeCell ref="B17:C17"/>
    <mergeCell ref="B15:C15"/>
    <mergeCell ref="B14:C14"/>
  </mergeCells>
  <dataValidations count="1">
    <dataValidation type="custom" allowBlank="1" showInputMessage="1" showErrorMessage="1" sqref="B5:C5">
      <formula1>COUNTIF(#REF!,A65485)=1</formula1>
    </dataValidation>
  </dataValidations>
  <printOptions/>
  <pageMargins left="0.7480314960629921" right="0.7480314960629921" top="0.984251968503937" bottom="0.984251968503937" header="0.5118110236220472" footer="0.5118110236220472"/>
  <pageSetup orientation="portrait" paperSize="9" scale="77" r:id="rId1"/>
  <headerFooter alignWithMargins="0">
    <oddHeader>&amp;LООО «Санкт-Петербургские Подъемные Механизмы»&amp;RПриложение № 1
к договору № 31М– ТО/16
от _______________ 2016г.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29"/>
  <sheetViews>
    <sheetView tabSelected="1" view="pageLayout" zoomScaleSheetLayoutView="85" workbookViewId="0" topLeftCell="A1">
      <selection activeCell="C27" sqref="C27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7.8515625" style="0" customWidth="1"/>
    <col min="4" max="4" width="26.140625" style="0" customWidth="1"/>
    <col min="5" max="5" width="6.28125" style="0" customWidth="1"/>
    <col min="6" max="6" width="4.7109375" style="0" customWidth="1"/>
    <col min="7" max="7" width="11.7109375" style="0" customWidth="1"/>
    <col min="8" max="8" width="12.00390625" style="0" customWidth="1"/>
    <col min="9" max="9" width="12.7109375" style="0" customWidth="1"/>
    <col min="10" max="10" width="5.28125" style="0" customWidth="1"/>
    <col min="11" max="11" width="11.28125" style="0" customWidth="1"/>
    <col min="12" max="12" width="10.28125" style="0" customWidth="1"/>
    <col min="13" max="13" width="12.57421875" style="0" customWidth="1"/>
    <col min="14" max="14" width="10.281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9" t="s">
        <v>0</v>
      </c>
      <c r="C2" s="1"/>
      <c r="D2" s="1"/>
      <c r="E2" s="1"/>
      <c r="F2" s="1"/>
      <c r="G2" s="77" t="s">
        <v>1</v>
      </c>
      <c r="H2" s="77"/>
      <c r="I2" s="77"/>
      <c r="J2" s="1"/>
    </row>
    <row r="3" spans="1:10" ht="15">
      <c r="A3" s="1"/>
      <c r="B3" s="1" t="s">
        <v>36</v>
      </c>
      <c r="C3" s="1"/>
      <c r="D3" s="1"/>
      <c r="E3" s="1"/>
      <c r="F3" s="1"/>
      <c r="G3" s="74" t="s">
        <v>56</v>
      </c>
      <c r="H3" s="74"/>
      <c r="I3" s="74"/>
      <c r="J3" s="1"/>
    </row>
    <row r="4" spans="1:10" ht="15">
      <c r="A4" s="1"/>
      <c r="B4" s="1" t="s">
        <v>45</v>
      </c>
      <c r="C4" s="1"/>
      <c r="D4" s="1"/>
      <c r="E4" s="1"/>
      <c r="F4" s="1"/>
      <c r="G4" s="74" t="s">
        <v>57</v>
      </c>
      <c r="H4" s="74"/>
      <c r="I4" s="74"/>
      <c r="J4" s="1"/>
    </row>
    <row r="5" spans="1:10" ht="15">
      <c r="A5" s="1"/>
      <c r="B5" s="1"/>
      <c r="C5" s="1"/>
      <c r="D5" s="1"/>
      <c r="E5" s="1"/>
      <c r="F5" s="1"/>
      <c r="G5" s="1"/>
      <c r="H5" s="6"/>
      <c r="I5" s="1"/>
      <c r="J5" s="1"/>
    </row>
    <row r="6" spans="1:10" ht="15">
      <c r="A6" s="1"/>
      <c r="B6" s="1" t="s">
        <v>49</v>
      </c>
      <c r="C6" s="1"/>
      <c r="D6" s="42"/>
      <c r="E6" s="1"/>
      <c r="F6" s="1"/>
      <c r="G6" s="73" t="s">
        <v>58</v>
      </c>
      <c r="H6" s="73"/>
      <c r="I6" s="73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 t="s">
        <v>2</v>
      </c>
      <c r="C8" s="1" t="s">
        <v>50</v>
      </c>
      <c r="D8" s="1"/>
      <c r="E8" s="1"/>
      <c r="F8" s="1"/>
      <c r="G8" s="72" t="s">
        <v>51</v>
      </c>
      <c r="H8" s="72"/>
      <c r="I8" s="72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43"/>
      <c r="C10" s="38"/>
      <c r="D10" s="39" t="s">
        <v>3</v>
      </c>
      <c r="E10" s="38"/>
      <c r="F10" s="38"/>
      <c r="G10" s="28"/>
      <c r="H10" s="28"/>
      <c r="I10" s="1"/>
      <c r="J10" s="1"/>
    </row>
    <row r="11" spans="1:10" ht="15">
      <c r="A11" s="1"/>
      <c r="B11" s="43"/>
      <c r="C11" s="1"/>
      <c r="D11" s="34" t="s">
        <v>4</v>
      </c>
      <c r="E11" s="33"/>
      <c r="F11" s="33"/>
      <c r="G11" s="28"/>
      <c r="H11" s="28"/>
      <c r="I11" s="1"/>
      <c r="J11" s="1"/>
    </row>
    <row r="12" spans="1:10" ht="15">
      <c r="A12" s="1"/>
      <c r="B12" s="2"/>
      <c r="C12" s="1"/>
      <c r="D12" s="34" t="s">
        <v>38</v>
      </c>
      <c r="E12" s="33"/>
      <c r="F12" s="33"/>
      <c r="G12" s="1"/>
      <c r="H12" s="1"/>
      <c r="I12" s="1"/>
      <c r="J12" s="1"/>
    </row>
    <row r="13" spans="1:10" ht="16.5" customHeight="1" thickBot="1">
      <c r="A13" s="1"/>
      <c r="B13" s="2"/>
      <c r="C13" s="33"/>
      <c r="D13" s="44" t="s">
        <v>39</v>
      </c>
      <c r="E13" s="1"/>
      <c r="F13" s="33"/>
      <c r="G13" s="1"/>
      <c r="H13" s="1"/>
      <c r="I13" s="1"/>
      <c r="J13" s="1"/>
    </row>
    <row r="14" spans="1:10" ht="45.75" thickBot="1">
      <c r="A14" s="78" t="s">
        <v>5</v>
      </c>
      <c r="B14" s="75" t="s">
        <v>6</v>
      </c>
      <c r="C14" s="75" t="s">
        <v>7</v>
      </c>
      <c r="D14" s="75" t="s">
        <v>8</v>
      </c>
      <c r="E14" s="75" t="s">
        <v>9</v>
      </c>
      <c r="F14" s="75" t="s">
        <v>10</v>
      </c>
      <c r="G14" s="10" t="s">
        <v>52</v>
      </c>
      <c r="H14" s="45" t="s">
        <v>62</v>
      </c>
      <c r="I14" s="11" t="s">
        <v>53</v>
      </c>
      <c r="J14" s="1"/>
    </row>
    <row r="15" spans="1:10" ht="24.75" customHeight="1">
      <c r="A15" s="79"/>
      <c r="B15" s="76"/>
      <c r="C15" s="76"/>
      <c r="D15" s="76"/>
      <c r="E15" s="76"/>
      <c r="F15" s="76"/>
      <c r="G15" s="80" t="s">
        <v>33</v>
      </c>
      <c r="H15" s="81"/>
      <c r="I15" s="82"/>
      <c r="J15" s="1"/>
    </row>
    <row r="16" spans="1:10" ht="45.75" customHeight="1">
      <c r="A16" s="79"/>
      <c r="B16" s="76"/>
      <c r="C16" s="76"/>
      <c r="D16" s="76"/>
      <c r="E16" s="76"/>
      <c r="F16" s="76"/>
      <c r="G16" s="14" t="s">
        <v>11</v>
      </c>
      <c r="H16" s="12" t="s">
        <v>42</v>
      </c>
      <c r="I16" s="13" t="s">
        <v>12</v>
      </c>
      <c r="J16" s="1"/>
    </row>
    <row r="17" spans="1:10" ht="15.75" thickBot="1">
      <c r="A17" s="4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8">
        <v>9</v>
      </c>
      <c r="J17" s="1"/>
    </row>
    <row r="18" spans="1:10" s="3" customFormat="1" ht="32.25" customHeight="1" thickBot="1" thickTop="1">
      <c r="A18" s="49"/>
      <c r="B18" s="29" t="s">
        <v>37</v>
      </c>
      <c r="C18" s="36" t="s">
        <v>59</v>
      </c>
      <c r="D18" s="29"/>
      <c r="E18" s="50"/>
      <c r="F18" s="50"/>
      <c r="G18" s="50"/>
      <c r="H18" s="50"/>
      <c r="I18" s="51"/>
      <c r="J18" s="52"/>
    </row>
    <row r="19" spans="1:10" s="3" customFormat="1" ht="32.25" customHeight="1">
      <c r="A19" s="40" t="s">
        <v>41</v>
      </c>
      <c r="B19" s="15" t="s">
        <v>60</v>
      </c>
      <c r="C19" s="16">
        <v>13</v>
      </c>
      <c r="D19" s="16" t="s">
        <v>43</v>
      </c>
      <c r="E19" s="16" t="s">
        <v>54</v>
      </c>
      <c r="F19" s="16">
        <v>4</v>
      </c>
      <c r="G19" s="16">
        <f>C19-9</f>
        <v>4</v>
      </c>
      <c r="H19" s="17">
        <f>(0.031*(C19-9)+1)*3512.52*0.87</f>
        <v>3434.8230576</v>
      </c>
      <c r="I19" s="18">
        <v>13739.28</v>
      </c>
      <c r="J19" s="52"/>
    </row>
    <row r="20" spans="1:10" s="3" customFormat="1" ht="32.25" customHeight="1">
      <c r="A20" s="40" t="s">
        <v>41</v>
      </c>
      <c r="B20" s="15" t="s">
        <v>61</v>
      </c>
      <c r="C20" s="16">
        <v>15</v>
      </c>
      <c r="D20" s="16" t="s">
        <v>43</v>
      </c>
      <c r="E20" s="16" t="s">
        <v>54</v>
      </c>
      <c r="F20" s="16">
        <v>2</v>
      </c>
      <c r="G20" s="16">
        <f>C20-9</f>
        <v>6</v>
      </c>
      <c r="H20" s="17">
        <f>(0.031*(C20-9)+1)*3512.52*0.87</f>
        <v>3624.2883864</v>
      </c>
      <c r="I20" s="18">
        <f>H20*F20</f>
        <v>7248.5767728</v>
      </c>
      <c r="J20" s="52"/>
    </row>
    <row r="21" spans="1:10" s="3" customFormat="1" ht="32.25" customHeight="1">
      <c r="A21" s="65"/>
      <c r="B21" s="66"/>
      <c r="C21" s="67"/>
      <c r="D21" s="67"/>
      <c r="E21" s="67"/>
      <c r="F21" s="67"/>
      <c r="G21" s="67"/>
      <c r="H21" s="68"/>
      <c r="I21" s="68"/>
      <c r="J21" s="52"/>
    </row>
    <row r="22" spans="1:10" s="3" customFormat="1" ht="18.75" customHeight="1">
      <c r="A22" s="52"/>
      <c r="B22" s="69" t="s">
        <v>40</v>
      </c>
      <c r="C22" s="52"/>
      <c r="D22" s="37" t="s">
        <v>59</v>
      </c>
      <c r="E22" s="52"/>
      <c r="F22" s="52"/>
      <c r="G22" s="52"/>
      <c r="H22" s="52"/>
      <c r="I22" s="52"/>
      <c r="J22" s="52"/>
    </row>
    <row r="23" spans="1:11" s="3" customFormat="1" ht="18.75" customHeight="1">
      <c r="A23" s="53"/>
      <c r="B23" s="53"/>
      <c r="C23" s="53"/>
      <c r="D23" s="35"/>
      <c r="E23" s="53"/>
      <c r="F23" s="53"/>
      <c r="G23" s="53"/>
      <c r="H23" s="35" t="s">
        <v>31</v>
      </c>
      <c r="I23" s="20">
        <f>I20+I19</f>
        <v>20987.8567728</v>
      </c>
      <c r="J23" s="70"/>
      <c r="K23" s="4"/>
    </row>
    <row r="24" spans="1:11" s="3" customFormat="1" ht="17.25" customHeight="1">
      <c r="A24" s="53"/>
      <c r="B24" s="53"/>
      <c r="C24" s="53"/>
      <c r="D24" s="53"/>
      <c r="E24" s="53"/>
      <c r="F24" s="53"/>
      <c r="G24" s="19" t="s">
        <v>32</v>
      </c>
      <c r="H24" s="21"/>
      <c r="I24" s="20">
        <f>I23-I23*100/118</f>
        <v>3201.537473816952</v>
      </c>
      <c r="J24" s="70"/>
      <c r="K24" s="4"/>
    </row>
    <row r="25" spans="1:11" s="3" customFormat="1" ht="17.25" customHeight="1">
      <c r="A25" s="54"/>
      <c r="B25" s="54"/>
      <c r="C25" s="54"/>
      <c r="D25" s="54"/>
      <c r="E25" s="54"/>
      <c r="F25" s="54"/>
      <c r="G25" s="30"/>
      <c r="H25" s="31"/>
      <c r="I25" s="32"/>
      <c r="J25" s="70"/>
      <c r="K25" s="5"/>
    </row>
    <row r="26" spans="1:11" s="3" customFormat="1" ht="17.25" customHeight="1">
      <c r="A26" s="53"/>
      <c r="B26" s="23"/>
      <c r="C26" s="53"/>
      <c r="D26" s="53"/>
      <c r="E26" s="53"/>
      <c r="F26" s="53"/>
      <c r="G26" s="22"/>
      <c r="H26" s="22"/>
      <c r="I26" s="53"/>
      <c r="J26" s="69"/>
      <c r="K26" s="5"/>
    </row>
    <row r="27" spans="1:10" ht="17.25" customHeight="1">
      <c r="A27" s="53"/>
      <c r="B27" s="24" t="s">
        <v>34</v>
      </c>
      <c r="C27" s="25" t="s">
        <v>63</v>
      </c>
      <c r="D27" s="24"/>
      <c r="E27" s="24"/>
      <c r="F27" s="24"/>
      <c r="G27" s="24"/>
      <c r="H27" s="24"/>
      <c r="I27" s="53"/>
      <c r="J27" s="70"/>
    </row>
    <row r="28" spans="1:10" ht="17.25" customHeight="1">
      <c r="A28" s="53"/>
      <c r="B28" s="53"/>
      <c r="C28" s="25"/>
      <c r="D28" s="53"/>
      <c r="E28" s="53"/>
      <c r="F28" s="26" t="s">
        <v>35</v>
      </c>
      <c r="G28" s="27">
        <v>1823.59</v>
      </c>
      <c r="H28" s="41" t="s">
        <v>13</v>
      </c>
      <c r="I28" s="53"/>
      <c r="J28" s="70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 selectLockedCells="1"/>
  <mergeCells count="12">
    <mergeCell ref="A14:A16"/>
    <mergeCell ref="G15:I15"/>
    <mergeCell ref="B14:B16"/>
    <mergeCell ref="D14:D16"/>
    <mergeCell ref="C14:C16"/>
    <mergeCell ref="F14:F16"/>
    <mergeCell ref="E14:E16"/>
    <mergeCell ref="G2:I2"/>
    <mergeCell ref="G6:I6"/>
    <mergeCell ref="G8:I8"/>
    <mergeCell ref="G4:I4"/>
    <mergeCell ref="G3:I3"/>
  </mergeCells>
  <conditionalFormatting sqref="H18:H20">
    <cfRule type="cellIs" priority="5" dxfId="0" operator="lessThan" stopIfTrue="1">
      <formula>$G$14-#REF!*7</formula>
    </cfRule>
  </conditionalFormatting>
  <conditionalFormatting sqref="G18:G20">
    <cfRule type="cellIs" priority="6" dxfId="0" operator="lessThan" stopIfTrue="1">
      <formula>-7</formula>
    </cfRule>
  </conditionalFormatting>
  <conditionalFormatting sqref="H14">
    <cfRule type="expression" priority="10" dxfId="9" stopIfTrue="1">
      <formula>#REF!&gt;0</formula>
    </cfRule>
  </conditionalFormatting>
  <conditionalFormatting sqref="H20:H21">
    <cfRule type="cellIs" priority="2" dxfId="0" operator="lessThan" stopIfTrue="1">
      <formula>$G$14-#REF!*7</formula>
    </cfRule>
  </conditionalFormatting>
  <conditionalFormatting sqref="G20:G21">
    <cfRule type="cellIs" priority="1" dxfId="0" operator="lessThan" stopIfTrue="1">
      <formula>-7</formula>
    </cfRule>
  </conditionalFormatting>
  <printOptions/>
  <pageMargins left="0.4330708661417323" right="0.1968503937007874" top="0.8661417322834646" bottom="0.984251968503937" header="0.15748031496062992" footer="0.5118110236220472"/>
  <pageSetup blackAndWhite="1" orientation="portrait" paperSize="9" scale="88" r:id="rId1"/>
  <headerFooter alignWithMargins="0">
    <oddHeader>&amp;LООО «Санкт-Петербургские Подъемные Механизмы»&amp;RПриложение №2
к Договору № 31М – ТО/16
от ___________ 2016г.
Лист &amp;P Листов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</dc:creator>
  <cp:keywords/>
  <dc:description/>
  <cp:lastModifiedBy>Пользователь</cp:lastModifiedBy>
  <cp:lastPrinted>2016-06-28T09:31:45Z</cp:lastPrinted>
  <dcterms:created xsi:type="dcterms:W3CDTF">2010-04-28T01:25:29Z</dcterms:created>
  <dcterms:modified xsi:type="dcterms:W3CDTF">2016-06-28T09:31:47Z</dcterms:modified>
  <cp:category/>
  <cp:version/>
  <cp:contentType/>
  <cp:contentStatus/>
</cp:coreProperties>
</file>